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1153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H9" i="1" l="1"/>
  <c r="H15" i="1"/>
  <c r="H31" i="1"/>
  <c r="H32" i="1"/>
  <c r="H35" i="1"/>
  <c r="H36" i="1"/>
  <c r="H39" i="1"/>
  <c r="H46" i="1"/>
  <c r="H49" i="1"/>
  <c r="H50" i="1"/>
  <c r="H51" i="1"/>
  <c r="H54" i="1"/>
  <c r="H55" i="1"/>
  <c r="H56" i="1"/>
  <c r="H37" i="1" l="1"/>
  <c r="H8" i="1"/>
  <c r="H57" i="1"/>
  <c r="H52" i="1"/>
  <c r="H47" i="1"/>
  <c r="F9" i="1"/>
  <c r="F30" i="1" l="1"/>
  <c r="H30" i="1" s="1"/>
  <c r="H33" i="1" s="1"/>
  <c r="F39" i="1" l="1"/>
  <c r="F47" i="1" l="1"/>
  <c r="F57" i="1" l="1"/>
  <c r="F52" i="1"/>
  <c r="F37" i="1" l="1"/>
  <c r="F15" i="1"/>
  <c r="F8" i="1" l="1"/>
  <c r="E58" i="1"/>
  <c r="F33" i="1" l="1"/>
</calcChain>
</file>

<file path=xl/sharedStrings.xml><?xml version="1.0" encoding="utf-8"?>
<sst xmlns="http://schemas.openxmlformats.org/spreadsheetml/2006/main" count="177" uniqueCount="105">
  <si>
    <t>РЕЗУЛЬТАТЫ</t>
  </si>
  <si>
    <t>независимой оценки качества оказания услуг</t>
  </si>
  <si>
    <t>№№ п\п</t>
  </si>
  <si>
    <t>Показатели</t>
  </si>
  <si>
    <t>Способ оценки</t>
  </si>
  <si>
    <t>Приме-чание</t>
  </si>
  <si>
    <t>1.</t>
  </si>
  <si>
    <t>Открытость и доступность информации об организации</t>
  </si>
  <si>
    <t>1.1.</t>
  </si>
  <si>
    <t>Соответствие информации о деятельности организации, размещенной на общедоступных информационных ресурсах, перечню информации и требованиям к ней, установленным нормативными правовыми актами</t>
  </si>
  <si>
    <t>Анализ сайта, посещение организации</t>
  </si>
  <si>
    <t>1.1.1.</t>
  </si>
  <si>
    <t>Посещение организации, наблюдение, опрос</t>
  </si>
  <si>
    <t>— // —</t>
  </si>
  <si>
    <t>1.1.2.</t>
  </si>
  <si>
    <t>на официальном сайте организации в информационно-телекоммуникационной сети "Интернет"</t>
  </si>
  <si>
    <t>наличие на сайте организации</t>
  </si>
  <si>
    <t>Анализ сайта</t>
  </si>
  <si>
    <r>
      <t>б)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Место нахождения, почтовый адрес, схема проезда.</t>
    </r>
  </si>
  <si>
    <r>
      <t>ж)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Сведения о видах предоставляемых услуг.</t>
    </r>
  </si>
  <si>
    <r>
      <t>з)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Копии нормативных актов, устанавливающих цены (тарифы) на услуги, либо порядок их установления, перечень оказываемых платных услуг, цены (тарифы) на услуги.</t>
    </r>
  </si>
  <si>
    <r>
      <t>л)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Копия лицензии на осуществление деятельности.</t>
    </r>
  </si>
  <si>
    <r>
      <t>м)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Информация о планируемых мероприятиях.</t>
    </r>
  </si>
  <si>
    <r>
      <t>н)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Информация о выполнении государственного задания, отчёт о результатах деятельности.</t>
    </r>
  </si>
  <si>
    <t>1.2.</t>
  </si>
  <si>
    <t>1.3.</t>
  </si>
  <si>
    <t>Доля получателей услуг, удовлетворенных открытостью, полнотой и доступностью информации о деятельности организации, размещенной на информационных стендах, на сайте в информационно-телекоммуникационной сети "Интернет" (в % от общего числа опрошенных получателей услуг)</t>
  </si>
  <si>
    <t>Итого по критерию 1</t>
  </si>
  <si>
    <t>2.</t>
  </si>
  <si>
    <t>Комфортность условий предоставления услуг</t>
  </si>
  <si>
    <t>2.1.</t>
  </si>
  <si>
    <t>Кроме театрально-зрелищных и концертных организаций</t>
  </si>
  <si>
    <t>Посещение организации, опрос посетителей</t>
  </si>
  <si>
    <t>2.2.</t>
  </si>
  <si>
    <t>Доля получателей услуг, удовлетворенных комфортностью условий предоставления услуг (в % от общего числа опрошенных получателей услуг)</t>
  </si>
  <si>
    <t>Анализ анкет, опрос посетителей</t>
  </si>
  <si>
    <t>Итого по критерию 2</t>
  </si>
  <si>
    <t>Доступность услуг для инвалидов</t>
  </si>
  <si>
    <t>3.1.</t>
  </si>
  <si>
    <t>Оборудование территории, прилегающей к организации, и ее помещений с учетом доступности для инвалидов:</t>
  </si>
  <si>
    <t>3.1.1.</t>
  </si>
  <si>
    <t>- оборудование входных групп пандусами/подъемными платформами;</t>
  </si>
  <si>
    <t>6</t>
  </si>
  <si>
    <t>3.1.2.</t>
  </si>
  <si>
    <t>- наличие выделенных стоянок для автотранспортных средств инвалидов;</t>
  </si>
  <si>
    <t>3.1.3.</t>
  </si>
  <si>
    <t>- наличие адаптированных лифтов, поручней, расширенных дверных проемов;</t>
  </si>
  <si>
    <t>— // — // ——</t>
  </si>
  <si>
    <t>3.1.4.</t>
  </si>
  <si>
    <t>- наличие сменных кресел-колясок;</t>
  </si>
  <si>
    <t>3.1.5.</t>
  </si>
  <si>
    <t>- наличие специально оборудованных санитарно-гигиенических помещений в организации</t>
  </si>
  <si>
    <t>3.3.</t>
  </si>
  <si>
    <t>Доля получателей услуг, удовлетворенных доступностью услуг для инвалидов (в % от общего числа опрошенных получателей услуг - инвалидов)</t>
  </si>
  <si>
    <t>Анкетирование, опрос</t>
  </si>
  <si>
    <t>Итого по критерию 3</t>
  </si>
  <si>
    <t>Доброжелательность, вежливость работников организации</t>
  </si>
  <si>
    <t>4.1.</t>
  </si>
  <si>
    <t>Доля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 (работники справочной, кассиры и прочее) при непосредственном обращении в организацию (в % от общего числа опрошенных получателей услуг)</t>
  </si>
  <si>
    <t>4.2.</t>
  </si>
  <si>
    <t>Доля получателей услуг, удовлетворенных доброжелательностью, вежливостью работников организации, обеспечивающих непосредственное оказание услуги при обращении в организацию (в % от общего числа опрошенных получателей услуг)</t>
  </si>
  <si>
    <t>4.3.</t>
  </si>
  <si>
    <t>Доля получателей услуг, удовлетворенных доброжелательностью, вежливостью работников организации при использовании дистанционных форм взаимодействия (по телефону, по электронной почте, с помощью электронных сервисов (подачи электронного обращения/жалоб/предложений, записи на получение услуги, получение консультации по оказываемым услугам и пр.)) (в % от общего числа опрошенных получателей услуг)</t>
  </si>
  <si>
    <t>Итого по критерию 4</t>
  </si>
  <si>
    <t>Удовлетворенность условиями оказания услуг</t>
  </si>
  <si>
    <t>5.1.</t>
  </si>
  <si>
    <t>Доля получателей услуг, которые готовы рекомендовать организацию родственникам и знакомым (могли бы ее рекомендовать, если бы была возможность выбора организации) (в % от общего числа опрошенных получателей услуг)</t>
  </si>
  <si>
    <t>5.2.</t>
  </si>
  <si>
    <t>Доля получателей услуг, удовлетворенных графиком работы организации (в % от общего числа опрошенных получателей услуг)</t>
  </si>
  <si>
    <t>5.3.</t>
  </si>
  <si>
    <t>Доля получателей услуг, удовлетворенных в целом условиями оказания услуг в организации (в % от общего числа опрошенных получателей услуг)</t>
  </si>
  <si>
    <t>Итого по критерию 5</t>
  </si>
  <si>
    <t>ВСЕГО по организации:</t>
  </si>
  <si>
    <t>3.2.</t>
  </si>
  <si>
    <t xml:space="preserve">все организации </t>
  </si>
  <si>
    <t>все организации</t>
  </si>
  <si>
    <r>
      <t>а)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Полное и сокращённое наименование организации.</t>
    </r>
  </si>
  <si>
    <r>
      <t>в)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Дата создания организации, сведения об учредителе.</t>
    </r>
  </si>
  <si>
    <r>
      <t>г)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Учредительные документы (копии устава, свидетельства о регистрации, решения учредителя о создании и о назначении руководителя организации, положения о филиалах и представительствах).</t>
    </r>
  </si>
  <si>
    <r>
      <t>д)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Структура организации, режим, график работы, контактные телефоны, адрес электронной почты).</t>
    </r>
  </si>
  <si>
    <r>
      <t>е)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Фамилия, имя, отчество, должности руководящего состава организации, его структурных подразделений и филиалов.</t>
    </r>
  </si>
  <si>
    <r>
      <t>и)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Копии плана финансово-хозяйственной деятельности организации, утверждённого в установленном законодательством РФ порядка или бюджетной сметы (информации об объёме предоставляемых услуг).</t>
    </r>
  </si>
  <si>
    <t>(полное наименование организации)</t>
  </si>
  <si>
    <t>Группы организации</t>
  </si>
  <si>
    <r>
      <t xml:space="preserve">Обеспечение в организации комфортных условий для предоставления услуг, например:
</t>
    </r>
    <r>
      <rPr>
        <sz val="12"/>
        <color theme="1"/>
        <rFont val="Times New Roman"/>
        <family val="1"/>
        <charset val="204"/>
      </rPr>
      <t>- наличие комфортной зоны отдыха (ожидания) оборудованной соответствующей мебелью;
- наличие и понятность навигации внутри организации социальной сферы; 
- наличие и доступность питьевой воды;
- наличие и доступность санитарно-гигиенических помещений;
- санитарное состояние помещений организации социальной сферы;
- транспортная доступность (возможность доехать до организации социальной сферы на общественном транспорте, наличие парковки);
- доступность записи на получение услуги (по телефону, на официальном сайте организации социальной сферы в сети «Интернет», посредством Единого портала государственных и муниципальных услуг, при личном посещении в регистратуре или у специалиста организации социальной сферы.</t>
    </r>
  </si>
  <si>
    <r>
      <t xml:space="preserve">Обеспечение в организации условий доступности, позволяющих инвалидам получать услуги наравне с другими, включая:
</t>
    </r>
    <r>
      <rPr>
        <sz val="12"/>
        <color theme="1"/>
        <rFont val="Times New Roman"/>
        <family val="1"/>
        <charset val="204"/>
      </rPr>
      <t xml:space="preserve">- дублирование для инвалидов по слуху и зрению звуковой и зрительной информации;
- дублирование надписей, знаков и иной текстовой и графической информации знаками, выполненными рельефно-точечным шрифтом Брайля;
- возможность предоставления инвалидам по слуху (слуху и зрению) услуг сурдопереводчика (тифлосурдопереводчика);
- наличие альтернативной версии официального сайта организации социальной сферы в сети «Интернет» для инвалидов по зрению;
- помощь, оказываемая работниками организации социальной сферы, прошедшими необходимое обучение (инструктирование) по сопровождению инвалидов в помещениях организации социальной сферы и на прилегающей территории;
- наличие возможности предоставления услуги в дистанционном режиме или на дому.
</t>
    </r>
  </si>
  <si>
    <t>Факт оценки с учетом значимости</t>
  </si>
  <si>
    <t>на информационных стендах в помещении организации: а) доступность и актуальность афиш, анонсов; б) наличие указателей мест общего пользования;в) информация об истории организации; г) информация о графике приёма администрацией пользователей услуг;д) информация для посетителей о новых мероприятий.</t>
  </si>
  <si>
    <t>1.3.1.</t>
  </si>
  <si>
    <t>1.3.2.</t>
  </si>
  <si>
    <t>Удовлетворенность качеством, полнотой и доступностью информации о деятельности организации, размещенной на иформационных стендах в помещении организации</t>
  </si>
  <si>
    <t>Удовлетворенность качеством, полнотой и доступностью информации о деятельности организации, размещенной на официальном сайте организации в сети "Интернет"</t>
  </si>
  <si>
    <t>Опрос</t>
  </si>
  <si>
    <r>
      <rPr>
        <b/>
        <sz val="12"/>
        <color theme="1"/>
        <rFont val="Times New Roman"/>
        <family val="1"/>
        <charset val="204"/>
      </rPr>
      <t>Обеспечение на официальном сайте организации наличия и функционирования дистанционных способов обратной связи и взаимодействия с получателями услуг:</t>
    </r>
    <r>
      <rPr>
        <sz val="12"/>
        <color theme="1"/>
        <rFont val="Times New Roman"/>
        <family val="1"/>
        <charset val="204"/>
      </rPr>
      <t xml:space="preserve">  - абонентского номера телефона;
- адрес электронной почты;
- электронных сервисов (для подачи электронного обращения (жалобы, предложения), получения консультации по оказываемым услугам и иных);
- раздела официального сайта «Часто задаваемые вопросы»;
- технической возможности выражения получателем услуг мнения о качестве условий оказания услуг организацией социальной сферы (наличие анкеты для опроса граждан или гиперссылки на нее);
- иного дистанционного способа взаимодействия.</t>
    </r>
  </si>
  <si>
    <t>Факт оценки в баллах (100)</t>
  </si>
  <si>
    <t>Значимость показателей</t>
  </si>
  <si>
    <t>Доля респондентов</t>
  </si>
  <si>
    <r>
      <t>а)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1"/>
        <color theme="1"/>
        <rFont val="Times New Roman"/>
        <family val="1"/>
        <charset val="204"/>
      </rPr>
      <t>Доступность и актуальность афиш, анонсов.</t>
    </r>
  </si>
  <si>
    <r>
      <t>б)</t>
    </r>
    <r>
      <rPr>
        <sz val="7"/>
        <color theme="1"/>
        <rFont val="Times New Roman"/>
        <family val="1"/>
        <charset val="204"/>
      </rPr>
      <t xml:space="preserve">    </t>
    </r>
    <r>
      <rPr>
        <sz val="11"/>
        <color theme="1"/>
        <rFont val="Times New Roman"/>
        <family val="1"/>
        <charset val="204"/>
      </rPr>
      <t>Наличие указателей мест общего пользования.</t>
    </r>
  </si>
  <si>
    <r>
      <t>в)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1"/>
        <color theme="1"/>
        <rFont val="Times New Roman"/>
        <family val="1"/>
        <charset val="204"/>
      </rPr>
      <t>Информация об истории организации.</t>
    </r>
  </si>
  <si>
    <r>
      <t>г)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1"/>
        <color theme="1"/>
        <rFont val="Times New Roman"/>
        <family val="1"/>
        <charset val="204"/>
      </rPr>
      <t>Информация о графике приёма администрацией пользователей услуг.</t>
    </r>
  </si>
  <si>
    <r>
      <t>д)</t>
    </r>
    <r>
      <rPr>
        <sz val="7"/>
        <color theme="1"/>
        <rFont val="Times New Roman"/>
        <family val="1"/>
        <charset val="204"/>
      </rPr>
      <t xml:space="preserve">    </t>
    </r>
    <r>
      <rPr>
        <sz val="11"/>
        <color theme="1"/>
        <rFont val="Times New Roman"/>
        <family val="1"/>
        <charset val="204"/>
      </rPr>
      <t>Информация для посетителей о новых мероприятий.</t>
    </r>
  </si>
  <si>
    <t xml:space="preserve"> </t>
  </si>
  <si>
    <r>
      <t>к)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Информация о материально-техническом обеспечении предоставляемых услуг организацией.</t>
    </r>
  </si>
  <si>
    <t xml:space="preserve">Муниципальное общеобразовательное учреждение «Средняя общеобразовательная школа № 46» Ленинского района г. Саратова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</si>
</sst>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16" fontId="2" fillId="0" borderId="3" xfId="0" applyNumberFormat="1" applyFont="1" applyBorder="1" applyAlignment="1">
      <alignment vertical="center" wrapText="1"/>
    </xf>
    <xf numFmtId="0" fontId="0" fillId="0" borderId="0" xfId="0" applyAlignment="1">
      <alignment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vertical="center" wrapText="1" shrinkToFit="1"/>
    </xf>
    <xf numFmtId="0" fontId="1" fillId="0" borderId="4" xfId="0" applyFont="1" applyBorder="1" applyAlignment="1">
      <alignment vertical="center" wrapText="1" shrinkToFit="1"/>
    </xf>
    <xf numFmtId="0" fontId="2" fillId="0" borderId="4" xfId="0" applyFont="1" applyBorder="1" applyAlignment="1">
      <alignment vertical="center" wrapText="1" shrinkToFit="1"/>
    </xf>
    <xf numFmtId="0" fontId="2" fillId="0" borderId="4" xfId="0" applyFont="1" applyBorder="1" applyAlignment="1">
      <alignment horizontal="justify" vertical="center" wrapText="1" shrinkToFit="1"/>
    </xf>
    <xf numFmtId="0" fontId="1" fillId="0" borderId="4" xfId="0" applyFont="1" applyBorder="1" applyAlignment="1">
      <alignment horizontal="justify" vertical="center" wrapText="1" shrinkToFi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 shrinkToFi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 wrapText="1" shrinkToFit="1"/>
      <protection locked="0"/>
    </xf>
    <xf numFmtId="0" fontId="4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tabSelected="1" zoomScale="60" zoomScaleNormal="60" workbookViewId="0">
      <selection activeCell="H29" sqref="H29"/>
    </sheetView>
  </sheetViews>
  <sheetFormatPr defaultRowHeight="15" x14ac:dyDescent="0.25"/>
  <cols>
    <col min="2" max="2" width="62.7109375" style="17" customWidth="1"/>
    <col min="6" max="6" width="9.140625" style="28"/>
  </cols>
  <sheetData>
    <row r="1" spans="1:12" ht="18.75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</row>
    <row r="2" spans="1:12" ht="18.75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L2" t="s">
        <v>102</v>
      </c>
    </row>
    <row r="3" spans="1:12" ht="53.25" customHeight="1" x14ac:dyDescent="0.25">
      <c r="A3" s="32" t="s">
        <v>104</v>
      </c>
      <c r="B3" s="32"/>
      <c r="C3" s="32"/>
      <c r="D3" s="32"/>
      <c r="E3" s="32"/>
      <c r="F3" s="32"/>
      <c r="G3" s="32"/>
      <c r="H3" s="32"/>
      <c r="I3" s="32"/>
    </row>
    <row r="4" spans="1:12" x14ac:dyDescent="0.25">
      <c r="A4" s="33" t="s">
        <v>82</v>
      </c>
      <c r="B4" s="33"/>
      <c r="C4" s="33"/>
      <c r="D4" s="33"/>
      <c r="E4" s="33"/>
      <c r="F4" s="33"/>
      <c r="G4" s="33"/>
      <c r="H4" s="33"/>
      <c r="I4" s="33"/>
    </row>
    <row r="5" spans="1:12" ht="16.5" thickBot="1" x14ac:dyDescent="0.3">
      <c r="A5" s="2"/>
    </row>
    <row r="6" spans="1:12" ht="86.25" thickBot="1" x14ac:dyDescent="0.3">
      <c r="A6" s="3" t="s">
        <v>2</v>
      </c>
      <c r="B6" s="18" t="s">
        <v>3</v>
      </c>
      <c r="C6" s="4" t="s">
        <v>95</v>
      </c>
      <c r="D6" s="4" t="s">
        <v>83</v>
      </c>
      <c r="E6" s="4" t="s">
        <v>4</v>
      </c>
      <c r="F6" s="4" t="s">
        <v>94</v>
      </c>
      <c r="G6" s="4" t="s">
        <v>96</v>
      </c>
      <c r="H6" s="4" t="s">
        <v>86</v>
      </c>
      <c r="I6" s="4" t="s">
        <v>5</v>
      </c>
    </row>
    <row r="7" spans="1:12" ht="31.5" customHeight="1" thickBot="1" x14ac:dyDescent="0.3">
      <c r="A7" s="5" t="s">
        <v>6</v>
      </c>
      <c r="B7" s="34" t="s">
        <v>7</v>
      </c>
      <c r="C7" s="35"/>
      <c r="D7" s="35"/>
      <c r="E7" s="35"/>
      <c r="F7" s="35"/>
      <c r="G7" s="35"/>
      <c r="H7" s="35"/>
      <c r="I7" s="36"/>
    </row>
    <row r="8" spans="1:12" ht="90.75" thickBot="1" x14ac:dyDescent="0.3">
      <c r="A8" s="6" t="s">
        <v>8</v>
      </c>
      <c r="B8" s="19" t="s">
        <v>9</v>
      </c>
      <c r="C8" s="13">
        <v>30</v>
      </c>
      <c r="D8" s="7" t="s">
        <v>74</v>
      </c>
      <c r="E8" s="7" t="s">
        <v>10</v>
      </c>
      <c r="F8" s="15">
        <f>SUM(F9,F15)/2</f>
        <v>100</v>
      </c>
      <c r="G8" s="7"/>
      <c r="H8" s="15">
        <f>SUM(H9,H15)</f>
        <v>30</v>
      </c>
      <c r="I8" s="8"/>
    </row>
    <row r="9" spans="1:12" ht="105.75" thickBot="1" x14ac:dyDescent="0.3">
      <c r="A9" s="9" t="s">
        <v>11</v>
      </c>
      <c r="B9" s="20" t="s">
        <v>87</v>
      </c>
      <c r="C9" s="7">
        <v>15</v>
      </c>
      <c r="D9" s="7" t="s">
        <v>75</v>
      </c>
      <c r="E9" s="7" t="s">
        <v>12</v>
      </c>
      <c r="F9" s="8">
        <f>H9/C9*100</f>
        <v>100</v>
      </c>
      <c r="G9" s="7"/>
      <c r="H9" s="8">
        <f>SUM(H10:H14)</f>
        <v>15</v>
      </c>
      <c r="I9" s="8"/>
    </row>
    <row r="10" spans="1:12" ht="16.5" thickBot="1" x14ac:dyDescent="0.3">
      <c r="A10" s="9"/>
      <c r="B10" s="30" t="s">
        <v>97</v>
      </c>
      <c r="C10" s="7">
        <v>3</v>
      </c>
      <c r="D10" s="7" t="s">
        <v>13</v>
      </c>
      <c r="E10" s="7" t="s">
        <v>13</v>
      </c>
      <c r="F10" s="8"/>
      <c r="G10" s="7"/>
      <c r="H10" s="8">
        <v>3</v>
      </c>
      <c r="I10" s="8"/>
    </row>
    <row r="11" spans="1:12" ht="16.5" thickBot="1" x14ac:dyDescent="0.3">
      <c r="A11" s="9"/>
      <c r="B11" s="30" t="s">
        <v>98</v>
      </c>
      <c r="C11" s="7">
        <v>3</v>
      </c>
      <c r="D11" s="7" t="s">
        <v>13</v>
      </c>
      <c r="E11" s="7" t="s">
        <v>13</v>
      </c>
      <c r="F11" s="8"/>
      <c r="G11" s="7"/>
      <c r="H11" s="8">
        <v>3</v>
      </c>
      <c r="I11" s="8"/>
    </row>
    <row r="12" spans="1:12" ht="16.5" thickBot="1" x14ac:dyDescent="0.3">
      <c r="A12" s="9"/>
      <c r="B12" s="30" t="s">
        <v>99</v>
      </c>
      <c r="C12" s="7">
        <v>3</v>
      </c>
      <c r="D12" s="7" t="s">
        <v>13</v>
      </c>
      <c r="E12" s="7" t="s">
        <v>13</v>
      </c>
      <c r="F12" s="8"/>
      <c r="G12" s="7"/>
      <c r="H12" s="8">
        <v>3</v>
      </c>
      <c r="I12" s="8"/>
    </row>
    <row r="13" spans="1:12" ht="30.75" thickBot="1" x14ac:dyDescent="0.3">
      <c r="A13" s="9"/>
      <c r="B13" s="30" t="s">
        <v>100</v>
      </c>
      <c r="C13" s="7">
        <v>3</v>
      </c>
      <c r="D13" s="7" t="s">
        <v>13</v>
      </c>
      <c r="E13" s="7" t="s">
        <v>13</v>
      </c>
      <c r="F13" s="8"/>
      <c r="G13" s="7"/>
      <c r="H13" s="8">
        <v>3</v>
      </c>
      <c r="I13" s="8"/>
    </row>
    <row r="14" spans="1:12" ht="16.5" thickBot="1" x14ac:dyDescent="0.3">
      <c r="A14" s="9"/>
      <c r="B14" s="30" t="s">
        <v>101</v>
      </c>
      <c r="C14" s="7">
        <v>3</v>
      </c>
      <c r="D14" s="7" t="s">
        <v>13</v>
      </c>
      <c r="E14" s="7" t="s">
        <v>13</v>
      </c>
      <c r="F14" s="8"/>
      <c r="G14" s="7"/>
      <c r="H14" s="8">
        <v>3</v>
      </c>
      <c r="I14" s="8"/>
    </row>
    <row r="15" spans="1:12" ht="60.75" thickBot="1" x14ac:dyDescent="0.3">
      <c r="A15" s="9" t="s">
        <v>14</v>
      </c>
      <c r="B15" s="20" t="s">
        <v>15</v>
      </c>
      <c r="C15" s="7">
        <v>15</v>
      </c>
      <c r="D15" s="7" t="s">
        <v>75</v>
      </c>
      <c r="E15" s="7" t="s">
        <v>16</v>
      </c>
      <c r="F15" s="7">
        <f>H15*100/C15</f>
        <v>100</v>
      </c>
      <c r="G15" s="7"/>
      <c r="H15" s="8">
        <f>SUM(H16:H28)</f>
        <v>15</v>
      </c>
      <c r="I15" s="8"/>
    </row>
    <row r="16" spans="1:12" ht="30.75" thickBot="1" x14ac:dyDescent="0.3">
      <c r="A16" s="9"/>
      <c r="B16" s="20" t="s">
        <v>76</v>
      </c>
      <c r="C16" s="29">
        <v>1</v>
      </c>
      <c r="D16" s="7" t="s">
        <v>13</v>
      </c>
      <c r="E16" s="7" t="s">
        <v>17</v>
      </c>
      <c r="F16" s="7"/>
      <c r="G16" s="7"/>
      <c r="H16" s="24">
        <v>1</v>
      </c>
      <c r="I16" s="8"/>
    </row>
    <row r="17" spans="1:9" ht="30.75" thickBot="1" x14ac:dyDescent="0.3">
      <c r="A17" s="9"/>
      <c r="B17" s="20" t="s">
        <v>18</v>
      </c>
      <c r="C17" s="29">
        <v>1</v>
      </c>
      <c r="D17" s="7" t="s">
        <v>13</v>
      </c>
      <c r="E17" s="7" t="s">
        <v>17</v>
      </c>
      <c r="F17" s="7"/>
      <c r="G17" s="7"/>
      <c r="H17" s="24">
        <v>1</v>
      </c>
      <c r="I17" s="8"/>
    </row>
    <row r="18" spans="1:9" ht="30.75" thickBot="1" x14ac:dyDescent="0.3">
      <c r="A18" s="9"/>
      <c r="B18" s="20" t="s">
        <v>77</v>
      </c>
      <c r="C18" s="29">
        <v>1</v>
      </c>
      <c r="D18" s="7" t="s">
        <v>13</v>
      </c>
      <c r="E18" s="7" t="s">
        <v>17</v>
      </c>
      <c r="F18" s="7"/>
      <c r="G18" s="7"/>
      <c r="H18" s="24">
        <v>1</v>
      </c>
      <c r="I18" s="8"/>
    </row>
    <row r="19" spans="1:9" ht="63.75" thickBot="1" x14ac:dyDescent="0.3">
      <c r="A19" s="9"/>
      <c r="B19" s="20" t="s">
        <v>78</v>
      </c>
      <c r="C19" s="29">
        <v>1</v>
      </c>
      <c r="D19" s="7" t="s">
        <v>13</v>
      </c>
      <c r="E19" s="7" t="s">
        <v>17</v>
      </c>
      <c r="F19" s="7"/>
      <c r="G19" s="7"/>
      <c r="H19" s="24">
        <v>1</v>
      </c>
      <c r="I19" s="8"/>
    </row>
    <row r="20" spans="1:9" ht="32.25" thickBot="1" x14ac:dyDescent="0.3">
      <c r="A20" s="9"/>
      <c r="B20" s="20" t="s">
        <v>79</v>
      </c>
      <c r="C20" s="29">
        <v>2</v>
      </c>
      <c r="D20" s="7" t="s">
        <v>13</v>
      </c>
      <c r="E20" s="7" t="s">
        <v>17</v>
      </c>
      <c r="F20" s="7"/>
      <c r="G20" s="7"/>
      <c r="H20" s="24">
        <v>2</v>
      </c>
      <c r="I20" s="8"/>
    </row>
    <row r="21" spans="1:9" ht="48" thickBot="1" x14ac:dyDescent="0.3">
      <c r="A21" s="9"/>
      <c r="B21" s="20" t="s">
        <v>80</v>
      </c>
      <c r="C21" s="29">
        <v>1</v>
      </c>
      <c r="D21" s="7" t="s">
        <v>13</v>
      </c>
      <c r="E21" s="7" t="s">
        <v>17</v>
      </c>
      <c r="F21" s="7"/>
      <c r="G21" s="7"/>
      <c r="H21" s="24">
        <v>1</v>
      </c>
      <c r="I21" s="8"/>
    </row>
    <row r="22" spans="1:9" ht="30.75" thickBot="1" x14ac:dyDescent="0.3">
      <c r="A22" s="9"/>
      <c r="B22" s="20" t="s">
        <v>19</v>
      </c>
      <c r="C22" s="29">
        <v>1</v>
      </c>
      <c r="D22" s="7" t="s">
        <v>13</v>
      </c>
      <c r="E22" s="7" t="s">
        <v>17</v>
      </c>
      <c r="F22" s="7"/>
      <c r="G22" s="7"/>
      <c r="H22" s="24">
        <v>1</v>
      </c>
      <c r="I22" s="8"/>
    </row>
    <row r="23" spans="1:9" ht="63.75" thickBot="1" x14ac:dyDescent="0.3">
      <c r="A23" s="9"/>
      <c r="B23" s="20" t="s">
        <v>20</v>
      </c>
      <c r="C23" s="29">
        <v>1</v>
      </c>
      <c r="D23" s="7" t="s">
        <v>13</v>
      </c>
      <c r="E23" s="7" t="s">
        <v>17</v>
      </c>
      <c r="F23" s="7"/>
      <c r="G23" s="7"/>
      <c r="H23" s="24">
        <v>1</v>
      </c>
      <c r="I23" s="8"/>
    </row>
    <row r="24" spans="1:9" ht="63.75" thickBot="1" x14ac:dyDescent="0.3">
      <c r="A24" s="9"/>
      <c r="B24" s="20" t="s">
        <v>81</v>
      </c>
      <c r="C24" s="29">
        <v>1</v>
      </c>
      <c r="D24" s="7" t="s">
        <v>13</v>
      </c>
      <c r="E24" s="7" t="s">
        <v>17</v>
      </c>
      <c r="F24" s="7"/>
      <c r="G24" s="7"/>
      <c r="H24" s="24">
        <v>1</v>
      </c>
      <c r="I24" s="8"/>
    </row>
    <row r="25" spans="1:9" ht="32.25" thickBot="1" x14ac:dyDescent="0.3">
      <c r="A25" s="9"/>
      <c r="B25" s="20" t="s">
        <v>103</v>
      </c>
      <c r="C25" s="29">
        <v>1</v>
      </c>
      <c r="D25" s="7" t="s">
        <v>13</v>
      </c>
      <c r="E25" s="7" t="s">
        <v>17</v>
      </c>
      <c r="F25" s="7"/>
      <c r="G25" s="7"/>
      <c r="H25" s="24">
        <v>1</v>
      </c>
      <c r="I25" s="8"/>
    </row>
    <row r="26" spans="1:9" ht="30.75" thickBot="1" x14ac:dyDescent="0.3">
      <c r="A26" s="9"/>
      <c r="B26" s="20" t="s">
        <v>21</v>
      </c>
      <c r="C26" s="29">
        <v>1</v>
      </c>
      <c r="D26" s="7" t="s">
        <v>13</v>
      </c>
      <c r="E26" s="7" t="s">
        <v>17</v>
      </c>
      <c r="F26" s="7"/>
      <c r="G26" s="7"/>
      <c r="H26" s="24">
        <v>1</v>
      </c>
      <c r="I26" s="8"/>
    </row>
    <row r="27" spans="1:9" ht="30.75" thickBot="1" x14ac:dyDescent="0.3">
      <c r="A27" s="9"/>
      <c r="B27" s="20" t="s">
        <v>22</v>
      </c>
      <c r="C27" s="29">
        <v>1</v>
      </c>
      <c r="D27" s="7" t="s">
        <v>13</v>
      </c>
      <c r="E27" s="7" t="s">
        <v>17</v>
      </c>
      <c r="F27" s="7"/>
      <c r="G27" s="7"/>
      <c r="H27" s="24">
        <v>1</v>
      </c>
      <c r="I27" s="8"/>
    </row>
    <row r="28" spans="1:9" ht="32.25" thickBot="1" x14ac:dyDescent="0.3">
      <c r="A28" s="9"/>
      <c r="B28" s="20" t="s">
        <v>23</v>
      </c>
      <c r="C28" s="29">
        <v>2</v>
      </c>
      <c r="D28" s="7" t="s">
        <v>13</v>
      </c>
      <c r="E28" s="7" t="s">
        <v>17</v>
      </c>
      <c r="F28" s="7"/>
      <c r="G28" s="7"/>
      <c r="H28" s="24">
        <v>2</v>
      </c>
      <c r="I28" s="8"/>
    </row>
    <row r="29" spans="1:9" ht="221.25" thickBot="1" x14ac:dyDescent="0.3">
      <c r="A29" s="6" t="s">
        <v>24</v>
      </c>
      <c r="B29" s="20" t="s">
        <v>93</v>
      </c>
      <c r="C29" s="13">
        <v>30</v>
      </c>
      <c r="D29" s="7" t="s">
        <v>75</v>
      </c>
      <c r="E29" s="11" t="s">
        <v>17</v>
      </c>
      <c r="F29" s="7">
        <v>100</v>
      </c>
      <c r="G29" s="11"/>
      <c r="H29" s="15">
        <f xml:space="preserve"> F29 * 0.3</f>
        <v>30</v>
      </c>
      <c r="I29" s="10"/>
    </row>
    <row r="30" spans="1:9" ht="95.25" thickBot="1" x14ac:dyDescent="0.3">
      <c r="A30" s="6" t="s">
        <v>25</v>
      </c>
      <c r="B30" s="21" t="s">
        <v>26</v>
      </c>
      <c r="C30" s="13">
        <v>40</v>
      </c>
      <c r="D30" s="7" t="s">
        <v>74</v>
      </c>
      <c r="E30" s="7" t="s">
        <v>92</v>
      </c>
      <c r="F30" s="7">
        <f>(F31+F32)/2</f>
        <v>92.2</v>
      </c>
      <c r="G30" s="11"/>
      <c r="H30" s="27">
        <f>F30*0.4</f>
        <v>36.880000000000003</v>
      </c>
      <c r="I30" s="10"/>
    </row>
    <row r="31" spans="1:9" ht="48" thickBot="1" x14ac:dyDescent="0.3">
      <c r="A31" s="9" t="s">
        <v>88</v>
      </c>
      <c r="B31" s="20" t="s">
        <v>90</v>
      </c>
      <c r="C31" s="13">
        <v>20</v>
      </c>
      <c r="D31" s="7" t="s">
        <v>74</v>
      </c>
      <c r="E31" s="7" t="s">
        <v>92</v>
      </c>
      <c r="F31" s="7">
        <v>92.5</v>
      </c>
      <c r="G31" s="7">
        <v>285</v>
      </c>
      <c r="H31" s="15">
        <f>F31*0.2</f>
        <v>18.5</v>
      </c>
      <c r="I31" s="10"/>
    </row>
    <row r="32" spans="1:9" ht="48" thickBot="1" x14ac:dyDescent="0.3">
      <c r="A32" s="9" t="s">
        <v>89</v>
      </c>
      <c r="B32" s="20" t="s">
        <v>91</v>
      </c>
      <c r="C32" s="13">
        <v>20</v>
      </c>
      <c r="D32" s="7" t="s">
        <v>74</v>
      </c>
      <c r="E32" s="7" t="s">
        <v>92</v>
      </c>
      <c r="F32" s="7">
        <v>91.9</v>
      </c>
      <c r="G32" s="7">
        <v>317</v>
      </c>
      <c r="H32" s="15">
        <f>F32*0.2</f>
        <v>18.380000000000003</v>
      </c>
      <c r="I32" s="10"/>
    </row>
    <row r="33" spans="1:9" ht="31.5" customHeight="1" thickBot="1" x14ac:dyDescent="0.3">
      <c r="A33" s="37" t="s">
        <v>27</v>
      </c>
      <c r="B33" s="38"/>
      <c r="C33" s="13">
        <v>100</v>
      </c>
      <c r="D33" s="7"/>
      <c r="E33" s="11"/>
      <c r="F33" s="7">
        <f>H33</f>
        <v>96.88</v>
      </c>
      <c r="G33" s="11"/>
      <c r="H33" s="26">
        <f>SUM(H30,H29,H8)</f>
        <v>96.88</v>
      </c>
      <c r="I33" s="10"/>
    </row>
    <row r="34" spans="1:9" ht="16.5" thickBot="1" x14ac:dyDescent="0.3">
      <c r="A34" s="9" t="s">
        <v>28</v>
      </c>
      <c r="B34" s="34" t="s">
        <v>29</v>
      </c>
      <c r="C34" s="35"/>
      <c r="D34" s="35"/>
      <c r="E34" s="35"/>
      <c r="F34" s="35"/>
      <c r="G34" s="35"/>
      <c r="H34" s="35"/>
      <c r="I34" s="36"/>
    </row>
    <row r="35" spans="1:9" ht="315.75" thickBot="1" x14ac:dyDescent="0.3">
      <c r="A35" s="14" t="s">
        <v>30</v>
      </c>
      <c r="B35" s="21" t="s">
        <v>84</v>
      </c>
      <c r="C35" s="15">
        <v>50</v>
      </c>
      <c r="D35" s="8" t="s">
        <v>31</v>
      </c>
      <c r="E35" s="8" t="s">
        <v>32</v>
      </c>
      <c r="F35" s="15">
        <v>100</v>
      </c>
      <c r="G35" s="8"/>
      <c r="H35" s="15">
        <f>F35*0.5</f>
        <v>50</v>
      </c>
      <c r="I35" s="12"/>
    </row>
    <row r="36" spans="1:9" ht="142.5" thickBot="1" x14ac:dyDescent="0.3">
      <c r="A36" s="14" t="s">
        <v>33</v>
      </c>
      <c r="B36" s="21" t="s">
        <v>34</v>
      </c>
      <c r="C36" s="8">
        <v>50</v>
      </c>
      <c r="D36" s="8" t="s">
        <v>31</v>
      </c>
      <c r="E36" s="8" t="s">
        <v>35</v>
      </c>
      <c r="F36" s="8">
        <v>81.7</v>
      </c>
      <c r="G36" s="8">
        <v>304</v>
      </c>
      <c r="H36" s="27">
        <f>F36*0.5</f>
        <v>40.85</v>
      </c>
      <c r="I36" s="10"/>
    </row>
    <row r="37" spans="1:9" ht="31.5" customHeight="1" thickBot="1" x14ac:dyDescent="0.3">
      <c r="A37" s="37" t="s">
        <v>36</v>
      </c>
      <c r="B37" s="38"/>
      <c r="C37" s="13">
        <v>100</v>
      </c>
      <c r="D37" s="7"/>
      <c r="E37" s="11"/>
      <c r="F37" s="7">
        <f>H37</f>
        <v>90.85</v>
      </c>
      <c r="G37" s="11"/>
      <c r="H37" s="25">
        <f>SUM(H36,H35)</f>
        <v>90.85</v>
      </c>
      <c r="I37" s="10"/>
    </row>
    <row r="38" spans="1:9" ht="16.5" thickBot="1" x14ac:dyDescent="0.3">
      <c r="A38" s="6"/>
      <c r="B38" s="34" t="s">
        <v>37</v>
      </c>
      <c r="C38" s="35"/>
      <c r="D38" s="35"/>
      <c r="E38" s="35"/>
      <c r="F38" s="35"/>
      <c r="G38" s="35"/>
      <c r="H38" s="35"/>
      <c r="I38" s="36"/>
    </row>
    <row r="39" spans="1:9" ht="111" thickBot="1" x14ac:dyDescent="0.3">
      <c r="A39" s="14" t="s">
        <v>38</v>
      </c>
      <c r="B39" s="22" t="s">
        <v>39</v>
      </c>
      <c r="C39" s="8">
        <v>30</v>
      </c>
      <c r="D39" s="8" t="s">
        <v>75</v>
      </c>
      <c r="E39" s="8" t="s">
        <v>12</v>
      </c>
      <c r="F39" s="8">
        <f>H39*100/C39</f>
        <v>20</v>
      </c>
      <c r="G39" s="8"/>
      <c r="H39" s="8">
        <f>SUM(H40:H44)</f>
        <v>6</v>
      </c>
      <c r="I39" s="10"/>
    </row>
    <row r="40" spans="1:9" ht="32.25" thickBot="1" x14ac:dyDescent="0.3">
      <c r="A40" s="5" t="s">
        <v>40</v>
      </c>
      <c r="B40" s="23" t="s">
        <v>41</v>
      </c>
      <c r="C40" s="8" t="s">
        <v>42</v>
      </c>
      <c r="D40" s="7" t="s">
        <v>13</v>
      </c>
      <c r="E40" s="7" t="s">
        <v>13</v>
      </c>
      <c r="F40" s="7"/>
      <c r="G40" s="7"/>
      <c r="H40" s="24">
        <v>6</v>
      </c>
      <c r="I40" s="10"/>
    </row>
    <row r="41" spans="1:9" ht="32.25" thickBot="1" x14ac:dyDescent="0.3">
      <c r="A41" s="5" t="s">
        <v>43</v>
      </c>
      <c r="B41" s="23" t="s">
        <v>44</v>
      </c>
      <c r="C41" s="8" t="s">
        <v>42</v>
      </c>
      <c r="D41" s="7" t="s">
        <v>13</v>
      </c>
      <c r="E41" s="7" t="s">
        <v>13</v>
      </c>
      <c r="F41" s="7"/>
      <c r="G41" s="7"/>
      <c r="H41" s="24">
        <v>0</v>
      </c>
      <c r="I41" s="10"/>
    </row>
    <row r="42" spans="1:9" ht="32.25" thickBot="1" x14ac:dyDescent="0.3">
      <c r="A42" s="5" t="s">
        <v>45</v>
      </c>
      <c r="B42" s="23" t="s">
        <v>46</v>
      </c>
      <c r="C42" s="8" t="s">
        <v>42</v>
      </c>
      <c r="D42" s="7" t="s">
        <v>13</v>
      </c>
      <c r="E42" s="7" t="s">
        <v>47</v>
      </c>
      <c r="F42" s="7"/>
      <c r="G42" s="7"/>
      <c r="H42" s="24">
        <v>0</v>
      </c>
      <c r="I42" s="10"/>
    </row>
    <row r="43" spans="1:9" ht="16.5" thickBot="1" x14ac:dyDescent="0.3">
      <c r="A43" s="5" t="s">
        <v>48</v>
      </c>
      <c r="B43" s="23" t="s">
        <v>49</v>
      </c>
      <c r="C43" s="8" t="s">
        <v>42</v>
      </c>
      <c r="D43" s="7" t="s">
        <v>13</v>
      </c>
      <c r="E43" s="7" t="s">
        <v>13</v>
      </c>
      <c r="F43" s="7"/>
      <c r="G43" s="7"/>
      <c r="H43" s="24">
        <v>0</v>
      </c>
      <c r="I43" s="10"/>
    </row>
    <row r="44" spans="1:9" ht="32.25" thickBot="1" x14ac:dyDescent="0.3">
      <c r="A44" s="5" t="s">
        <v>50</v>
      </c>
      <c r="B44" s="23" t="s">
        <v>51</v>
      </c>
      <c r="C44" s="8">
        <v>6</v>
      </c>
      <c r="D44" s="7" t="s">
        <v>13</v>
      </c>
      <c r="E44" s="7" t="s">
        <v>13</v>
      </c>
      <c r="F44" s="7"/>
      <c r="G44" s="7"/>
      <c r="H44" s="24">
        <v>0</v>
      </c>
      <c r="I44" s="10"/>
    </row>
    <row r="45" spans="1:9" ht="331.5" thickBot="1" x14ac:dyDescent="0.3">
      <c r="A45" s="16" t="s">
        <v>73</v>
      </c>
      <c r="B45" s="22" t="s">
        <v>85</v>
      </c>
      <c r="C45" s="15">
        <v>40</v>
      </c>
      <c r="D45" s="8" t="s">
        <v>75</v>
      </c>
      <c r="E45" s="8" t="s">
        <v>12</v>
      </c>
      <c r="F45" s="8">
        <v>68</v>
      </c>
      <c r="G45" s="8"/>
      <c r="H45" s="15">
        <v>27</v>
      </c>
      <c r="I45" s="10"/>
    </row>
    <row r="46" spans="1:9" ht="48" thickBot="1" x14ac:dyDescent="0.3">
      <c r="A46" s="14" t="s">
        <v>52</v>
      </c>
      <c r="B46" s="22" t="s">
        <v>53</v>
      </c>
      <c r="C46" s="15">
        <v>30</v>
      </c>
      <c r="D46" s="8" t="s">
        <v>75</v>
      </c>
      <c r="E46" s="8" t="s">
        <v>54</v>
      </c>
      <c r="F46" s="8">
        <v>100</v>
      </c>
      <c r="G46" s="8">
        <v>27</v>
      </c>
      <c r="H46" s="27">
        <f>F46*0.3</f>
        <v>30</v>
      </c>
      <c r="I46" s="10"/>
    </row>
    <row r="47" spans="1:9" ht="19.5" thickBot="1" x14ac:dyDescent="0.3">
      <c r="A47" s="37" t="s">
        <v>55</v>
      </c>
      <c r="B47" s="38"/>
      <c r="C47" s="13">
        <v>100</v>
      </c>
      <c r="D47" s="7"/>
      <c r="E47" s="7"/>
      <c r="F47" s="7">
        <f>H47</f>
        <v>63</v>
      </c>
      <c r="G47" s="7"/>
      <c r="H47" s="25">
        <f>H46+H45+H39</f>
        <v>63</v>
      </c>
      <c r="I47" s="10"/>
    </row>
    <row r="48" spans="1:9" ht="16.5" thickBot="1" x14ac:dyDescent="0.3">
      <c r="A48" s="6">
        <v>4</v>
      </c>
      <c r="B48" s="34" t="s">
        <v>56</v>
      </c>
      <c r="C48" s="35"/>
      <c r="D48" s="35"/>
      <c r="E48" s="35"/>
      <c r="F48" s="35"/>
      <c r="G48" s="35"/>
      <c r="H48" s="35"/>
      <c r="I48" s="36"/>
    </row>
    <row r="49" spans="1:9" ht="142.5" thickBot="1" x14ac:dyDescent="0.3">
      <c r="A49" s="9" t="s">
        <v>57</v>
      </c>
      <c r="B49" s="23" t="s">
        <v>58</v>
      </c>
      <c r="C49" s="7">
        <v>40</v>
      </c>
      <c r="D49" s="8" t="s">
        <v>31</v>
      </c>
      <c r="E49" s="8" t="s">
        <v>54</v>
      </c>
      <c r="F49" s="8">
        <v>90.3</v>
      </c>
      <c r="G49" s="8">
        <v>336</v>
      </c>
      <c r="H49" s="27">
        <f>F49*C49/100</f>
        <v>36.119999999999997</v>
      </c>
      <c r="I49" s="8"/>
    </row>
    <row r="50" spans="1:9" ht="142.5" thickBot="1" x14ac:dyDescent="0.3">
      <c r="A50" s="9" t="s">
        <v>59</v>
      </c>
      <c r="B50" s="23" t="s">
        <v>60</v>
      </c>
      <c r="C50" s="7">
        <v>40</v>
      </c>
      <c r="D50" s="8" t="s">
        <v>31</v>
      </c>
      <c r="E50" s="8" t="s">
        <v>54</v>
      </c>
      <c r="F50" s="8">
        <v>93.3</v>
      </c>
      <c r="G50" s="8">
        <v>347</v>
      </c>
      <c r="H50" s="27">
        <f>F50*C50/100</f>
        <v>37.32</v>
      </c>
      <c r="I50" s="10"/>
    </row>
    <row r="51" spans="1:9" ht="142.5" thickBot="1" x14ac:dyDescent="0.3">
      <c r="A51" s="9" t="s">
        <v>61</v>
      </c>
      <c r="B51" s="23" t="s">
        <v>62</v>
      </c>
      <c r="C51" s="7">
        <v>20</v>
      </c>
      <c r="D51" s="8" t="s">
        <v>31</v>
      </c>
      <c r="E51" s="8" t="s">
        <v>54</v>
      </c>
      <c r="F51" s="8">
        <v>91.4</v>
      </c>
      <c r="G51" s="8">
        <v>254</v>
      </c>
      <c r="H51" s="27">
        <f>F51*C51/100</f>
        <v>18.28</v>
      </c>
      <c r="I51" s="10"/>
    </row>
    <row r="52" spans="1:9" ht="31.5" customHeight="1" thickBot="1" x14ac:dyDescent="0.3">
      <c r="A52" s="37" t="s">
        <v>63</v>
      </c>
      <c r="B52" s="38"/>
      <c r="C52" s="13">
        <v>100</v>
      </c>
      <c r="D52" s="7"/>
      <c r="E52" s="7"/>
      <c r="F52" s="7">
        <f>H52</f>
        <v>91.72</v>
      </c>
      <c r="G52" s="7"/>
      <c r="H52" s="25">
        <f>SUM(H49:H51)</f>
        <v>91.72</v>
      </c>
      <c r="I52" s="10"/>
    </row>
    <row r="53" spans="1:9" ht="16.5" thickBot="1" x14ac:dyDescent="0.3">
      <c r="A53" s="6">
        <v>5</v>
      </c>
      <c r="B53" s="34" t="s">
        <v>64</v>
      </c>
      <c r="C53" s="35"/>
      <c r="D53" s="35"/>
      <c r="E53" s="35"/>
      <c r="F53" s="35"/>
      <c r="G53" s="35"/>
      <c r="H53" s="35"/>
      <c r="I53" s="36"/>
    </row>
    <row r="54" spans="1:9" ht="142.5" thickBot="1" x14ac:dyDescent="0.3">
      <c r="A54" s="5" t="s">
        <v>65</v>
      </c>
      <c r="B54" s="23" t="s">
        <v>66</v>
      </c>
      <c r="C54" s="8">
        <v>30</v>
      </c>
      <c r="D54" s="8" t="s">
        <v>31</v>
      </c>
      <c r="E54" s="8" t="s">
        <v>54</v>
      </c>
      <c r="F54" s="8">
        <v>86.3</v>
      </c>
      <c r="G54" s="8">
        <v>321</v>
      </c>
      <c r="H54" s="27">
        <f>F54*C54/100</f>
        <v>25.89</v>
      </c>
      <c r="I54" s="10"/>
    </row>
    <row r="55" spans="1:9" ht="142.5" thickBot="1" x14ac:dyDescent="0.3">
      <c r="A55" s="5" t="s">
        <v>67</v>
      </c>
      <c r="B55" s="23" t="s">
        <v>68</v>
      </c>
      <c r="C55" s="8">
        <v>20</v>
      </c>
      <c r="D55" s="8" t="s">
        <v>31</v>
      </c>
      <c r="E55" s="8" t="s">
        <v>54</v>
      </c>
      <c r="F55" s="8">
        <v>90.3</v>
      </c>
      <c r="G55" s="8">
        <v>336</v>
      </c>
      <c r="H55" s="27">
        <f>F55*C55/100</f>
        <v>18.059999999999999</v>
      </c>
      <c r="I55" s="10"/>
    </row>
    <row r="56" spans="1:9" ht="142.5" thickBot="1" x14ac:dyDescent="0.3">
      <c r="A56" s="5" t="s">
        <v>69</v>
      </c>
      <c r="B56" s="23" t="s">
        <v>70</v>
      </c>
      <c r="C56" s="8">
        <v>50</v>
      </c>
      <c r="D56" s="8" t="s">
        <v>31</v>
      </c>
      <c r="E56" s="8" t="s">
        <v>54</v>
      </c>
      <c r="F56" s="8">
        <v>91.9</v>
      </c>
      <c r="G56" s="8">
        <v>342</v>
      </c>
      <c r="H56" s="27">
        <f>F56*C56/100</f>
        <v>45.95</v>
      </c>
      <c r="I56" s="10"/>
    </row>
    <row r="57" spans="1:9" ht="31.5" customHeight="1" thickBot="1" x14ac:dyDescent="0.3">
      <c r="A57" s="37" t="s">
        <v>71</v>
      </c>
      <c r="B57" s="38"/>
      <c r="C57" s="13">
        <v>100</v>
      </c>
      <c r="D57" s="7"/>
      <c r="E57" s="7"/>
      <c r="F57" s="7">
        <f>H57</f>
        <v>89.9</v>
      </c>
      <c r="G57" s="7"/>
      <c r="H57" s="25">
        <f>SUM(H54:H56)</f>
        <v>89.9</v>
      </c>
      <c r="I57" s="10"/>
    </row>
    <row r="58" spans="1:9" ht="21" thickBot="1" x14ac:dyDescent="0.3">
      <c r="A58" s="34" t="s">
        <v>72</v>
      </c>
      <c r="B58" s="35"/>
      <c r="C58" s="35"/>
      <c r="D58" s="36"/>
      <c r="E58" s="39">
        <f>SUM(H57,H52,H47,H37,H33)/5</f>
        <v>86.47</v>
      </c>
      <c r="F58" s="40"/>
      <c r="G58" s="40"/>
      <c r="H58" s="40"/>
      <c r="I58" s="41"/>
    </row>
    <row r="59" spans="1:9" ht="15.75" x14ac:dyDescent="0.25">
      <c r="A59" s="1"/>
    </row>
  </sheetData>
  <sheetProtection selectLockedCells="1"/>
  <mergeCells count="16">
    <mergeCell ref="A52:B52"/>
    <mergeCell ref="B53:I53"/>
    <mergeCell ref="A57:B57"/>
    <mergeCell ref="A58:D58"/>
    <mergeCell ref="E58:I58"/>
    <mergeCell ref="A1:I1"/>
    <mergeCell ref="A2:I2"/>
    <mergeCell ref="A3:I3"/>
    <mergeCell ref="A4:I4"/>
    <mergeCell ref="B48:I48"/>
    <mergeCell ref="B7:I7"/>
    <mergeCell ref="A33:B33"/>
    <mergeCell ref="B34:I34"/>
    <mergeCell ref="A37:B37"/>
    <mergeCell ref="B38:I38"/>
    <mergeCell ref="A47:B47"/>
  </mergeCells>
  <pageMargins left="0.43307086614173229" right="0.43307086614173229" top="0.35433070866141736" bottom="0.35433070866141736" header="0.31496062992125984" footer="0.31496062992125984"/>
  <pageSetup paperSize="9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</dc:creator>
  <cp:lastModifiedBy>Admin</cp:lastModifiedBy>
  <cp:lastPrinted>2020-02-05T17:50:49Z</cp:lastPrinted>
  <dcterms:created xsi:type="dcterms:W3CDTF">2018-10-12T07:58:12Z</dcterms:created>
  <dcterms:modified xsi:type="dcterms:W3CDTF">2022-11-13T19:22:59Z</dcterms:modified>
</cp:coreProperties>
</file>